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1023172/Downloads/"/>
    </mc:Choice>
  </mc:AlternateContent>
  <xr:revisionPtr revIDLastSave="0" documentId="8_{86695179-458C-734E-B155-690ABB591708}" xr6:coauthVersionLast="47" xr6:coauthVersionMax="47" xr10:uidLastSave="{00000000-0000-0000-0000-000000000000}"/>
  <bookViews>
    <workbookView xWindow="380" yWindow="600" windowWidth="18100" windowHeight="16340" activeTab="2" xr2:uid="{B7BF2F91-2D43-6648-A55F-0F49B97E0C55}"/>
  </bookViews>
  <sheets>
    <sheet name="Explanation" sheetId="1" r:id="rId1"/>
    <sheet name="Scenario Summary" sheetId="10" r:id="rId2"/>
    <sheet name="Summary" sheetId="4" r:id="rId3"/>
    <sheet name="Q1" sheetId="6" r:id="rId4"/>
    <sheet name="Q2" sheetId="7" r:id="rId5"/>
    <sheet name="Q3" sheetId="8" r:id="rId6"/>
    <sheet name="grade_table" sheetId="2" r:id="rId7"/>
    <sheet name="qp_table" sheetId="3" r:id="rId8"/>
    <sheet name="qp_grade_table" sheetId="5" r:id="rId9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8" i="4" l="1"/>
  <c r="E5" i="8"/>
  <c r="M4" i="8"/>
  <c r="J4" i="8"/>
  <c r="E4" i="8"/>
  <c r="M3" i="8"/>
  <c r="M4" i="6"/>
  <c r="E12" i="6"/>
  <c r="E11" i="6"/>
  <c r="E10" i="6"/>
  <c r="J4" i="7"/>
  <c r="M4" i="7" s="1"/>
  <c r="E5" i="7"/>
  <c r="E4" i="7"/>
  <c r="M3" i="7"/>
  <c r="M6" i="7" s="1"/>
  <c r="D4" i="4" s="1"/>
  <c r="E4" i="4" s="1"/>
  <c r="D6" i="4"/>
  <c r="E6" i="4" s="1"/>
  <c r="G5" i="5"/>
  <c r="F3" i="3"/>
  <c r="D7" i="4"/>
  <c r="E7" i="4" s="1"/>
  <c r="E9" i="6"/>
  <c r="E8" i="6"/>
  <c r="E7" i="6"/>
  <c r="E6" i="6"/>
  <c r="E5" i="6"/>
  <c r="E4" i="6"/>
  <c r="J4" i="6"/>
  <c r="G5" i="2"/>
  <c r="M3" i="6" l="1"/>
  <c r="M6" i="8"/>
  <c r="D5" i="4" s="1"/>
  <c r="E5" i="4" s="1"/>
  <c r="M6" i="6"/>
  <c r="D8" i="4" l="1"/>
  <c r="D3" i="4"/>
  <c r="E3" i="4" s="1"/>
  <c r="C9" i="4" s="1"/>
  <c r="E10" i="5" l="1"/>
  <c r="E8" i="4"/>
  <c r="D9" i="4"/>
  <c r="E9" i="4" l="1"/>
  <c r="C10" i="4" s="1"/>
  <c r="E11" i="5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<sst xmlns="http://schemas.openxmlformats.org/spreadsheetml/2006/main" count="145" uniqueCount="75">
  <si>
    <t>Low</t>
  </si>
  <si>
    <t>Letter</t>
  </si>
  <si>
    <t>A</t>
  </si>
  <si>
    <t>B</t>
  </si>
  <si>
    <t>B+</t>
  </si>
  <si>
    <t>C+</t>
  </si>
  <si>
    <t>C</t>
  </si>
  <si>
    <t>D+</t>
  </si>
  <si>
    <t>E</t>
  </si>
  <si>
    <t>D</t>
  </si>
  <si>
    <t>High(exclusive)</t>
  </si>
  <si>
    <t>Number</t>
  </si>
  <si>
    <t>Letter Grade</t>
  </si>
  <si>
    <t>QP</t>
  </si>
  <si>
    <t>e</t>
  </si>
  <si>
    <t>Grade</t>
  </si>
  <si>
    <t>Q1</t>
  </si>
  <si>
    <t>Q2</t>
  </si>
  <si>
    <t>Q3</t>
  </si>
  <si>
    <t>Q4</t>
  </si>
  <si>
    <t>qp_low</t>
  </si>
  <si>
    <t>letter_grade</t>
  </si>
  <si>
    <t>Formative Grades</t>
  </si>
  <si>
    <t>Summative Grades</t>
  </si>
  <si>
    <t>Calculated Totals</t>
  </si>
  <si>
    <t>Assignment Name</t>
  </si>
  <si>
    <t>Grade you got</t>
  </si>
  <si>
    <t>Points</t>
  </si>
  <si>
    <t>Points Earned</t>
  </si>
  <si>
    <t>Formative</t>
  </si>
  <si>
    <t>Summative</t>
  </si>
  <si>
    <t>Total</t>
  </si>
  <si>
    <t>Summer Assignment</t>
  </si>
  <si>
    <t>Research paper driving question</t>
  </si>
  <si>
    <t>ch1 socratic seminar</t>
  </si>
  <si>
    <t>Ch 1&amp;2 reading quiz</t>
  </si>
  <si>
    <t>research paper evidence catcher</t>
  </si>
  <si>
    <t>research paper outline</t>
  </si>
  <si>
    <t>ch3&amp;4 reading quiz</t>
  </si>
  <si>
    <t>primary source packet</t>
  </si>
  <si>
    <t>rough draft</t>
  </si>
  <si>
    <t>Final draft</t>
  </si>
  <si>
    <t>ch5&amp;6 reading quiz</t>
  </si>
  <si>
    <t>Test</t>
  </si>
  <si>
    <t>and then some more that I forgot</t>
  </si>
  <si>
    <t>Final Grades</t>
  </si>
  <si>
    <t>Final Exam</t>
  </si>
  <si>
    <t>Final Grade</t>
  </si>
  <si>
    <t>Year Final - Numeric</t>
  </si>
  <si>
    <t>Year Final - QP</t>
  </si>
  <si>
    <t>Quality Points</t>
  </si>
  <si>
    <t>Official Final Grade</t>
  </si>
  <si>
    <t>Exam</t>
  </si>
  <si>
    <t>Weights</t>
  </si>
  <si>
    <t>Each Quarter</t>
  </si>
  <si>
    <t>xlookup</t>
  </si>
  <si>
    <t>Final Draft</t>
  </si>
  <si>
    <t>quiz</t>
  </si>
  <si>
    <t>something</t>
  </si>
  <si>
    <t>none of the formatives are graded yet so these are just placeholders</t>
  </si>
  <si>
    <t>something_else</t>
  </si>
  <si>
    <t>"currently" (kinda real q1)</t>
  </si>
  <si>
    <t>Created by Gurara, Joshua on 10/1/2026
Modified by Gurara, Joshua on 10/1/2026</t>
  </si>
  <si>
    <t>good_until_exam</t>
  </si>
  <si>
    <t>do_good</t>
  </si>
  <si>
    <t>Created by Gurara, Joshua on 10/1/2026</t>
  </si>
  <si>
    <t>Scenario Summary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</si>
  <si>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</si>
  <si>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</si>
  <si>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</si>
  <si>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</si>
  <si>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</si>
  <si>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</si>
  <si>
    <t>Final - Numeric</t>
  </si>
  <si>
    <t>Final - QP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</si>
</sst>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"/>
  </numFmts>
  <fonts count="1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indexed="9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b/>
      <sz val="12"/>
      <color indexed="18"/>
      <name val="Aptos Narrow"/>
      <family val="2"/>
      <scheme val="minor"/>
    </font>
    <font>
      <sz val="11"/>
      <color indexed="9"/>
      <name val="Aptos Narrow"/>
      <family val="2"/>
      <scheme val="minor"/>
    </font>
    <font>
      <sz val="8"/>
      <color theme="1"/>
      <name val="Aptos Narrow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0" borderId="0" xfId="0" applyFont="1"/>
    <xf numFmtId="0" fontId="3" fillId="3" borderId="6" xfId="0" applyFont="1" applyFill="1" applyBorder="1"/>
    <xf numFmtId="0" fontId="3" fillId="3" borderId="8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0" xfId="0" applyFont="1"/>
    <xf numFmtId="0" fontId="2" fillId="4" borderId="0" xfId="0" applyFont="1" applyFill="1"/>
    <xf numFmtId="9" fontId="0" fillId="0" borderId="0" xfId="1" applyFont="1"/>
    <xf numFmtId="9" fontId="0" fillId="0" borderId="3" xfId="0" applyNumberFormat="1" applyBorder="1"/>
    <xf numFmtId="0" fontId="0" fillId="0" borderId="8" xfId="0" applyBorder="1"/>
    <xf numFmtId="0" fontId="0" fillId="0" borderId="10" xfId="0" applyBorder="1"/>
    <xf numFmtId="0" fontId="0" fillId="2" borderId="2" xfId="0" applyFill="1" applyBorder="1"/>
    <xf numFmtId="0" fontId="0" fillId="4" borderId="6" xfId="0" applyFill="1" applyBorder="1"/>
    <xf numFmtId="0" fontId="0" fillId="4" borderId="8" xfId="0" applyFill="1" applyBorder="1"/>
    <xf numFmtId="0" fontId="3" fillId="5" borderId="6" xfId="0" applyFont="1" applyFill="1" applyBorder="1"/>
    <xf numFmtId="0" fontId="0" fillId="2" borderId="9" xfId="0" applyFill="1" applyBorder="1"/>
    <xf numFmtId="9" fontId="0" fillId="0" borderId="5" xfId="0" applyNumberFormat="1" applyBorder="1"/>
    <xf numFmtId="178" fontId="0" fillId="0" borderId="3" xfId="0" applyNumberFormat="1" applyBorder="1"/>
    <xf numFmtId="178" fontId="0" fillId="0" borderId="5" xfId="0" applyNumberFormat="1" applyBorder="1"/>
    <xf numFmtId="178" fontId="0" fillId="0" borderId="3" xfId="0" applyNumberFormat="1" applyFill="1" applyBorder="1"/>
    <xf numFmtId="178" fontId="0" fillId="0" borderId="0" xfId="0" applyNumberFormat="1"/>
    <xf numFmtId="0" fontId="0" fillId="0" borderId="0" xfId="0" applyFill="1" applyBorder="1" applyAlignment="1"/>
    <xf numFmtId="178" fontId="0" fillId="0" borderId="0" xfId="0" applyNumberFormat="1" applyFill="1" applyBorder="1" applyAlignment="1"/>
    <xf numFmtId="0" fontId="0" fillId="0" borderId="12" xfId="0" applyFill="1" applyBorder="1" applyAlignment="1"/>
    <xf numFmtId="0" fontId="5" fillId="6" borderId="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left"/>
    </xf>
    <xf numFmtId="0" fontId="0" fillId="0" borderId="7" xfId="0" applyFill="1" applyBorder="1" applyAlignment="1"/>
    <xf numFmtId="0" fontId="6" fillId="7" borderId="0" xfId="0" applyFont="1" applyFill="1" applyBorder="1" applyAlignment="1">
      <alignment horizontal="left"/>
    </xf>
    <xf numFmtId="0" fontId="7" fillId="7" borderId="7" xfId="0" applyFont="1" applyFill="1" applyBorder="1" applyAlignment="1">
      <alignment horizontal="left"/>
    </xf>
    <xf numFmtId="0" fontId="6" fillId="7" borderId="12" xfId="0" applyFont="1" applyFill="1" applyBorder="1" applyAlignment="1">
      <alignment horizontal="left"/>
    </xf>
    <xf numFmtId="0" fontId="8" fillId="6" borderId="11" xfId="0" applyFont="1" applyFill="1" applyBorder="1" applyAlignment="1">
      <alignment horizontal="right"/>
    </xf>
    <xf numFmtId="0" fontId="8" fillId="6" borderId="1" xfId="0" applyFont="1" applyFill="1" applyBorder="1" applyAlignment="1">
      <alignment horizontal="right"/>
    </xf>
    <xf numFmtId="178" fontId="0" fillId="8" borderId="0" xfId="0" applyNumberFormat="1" applyFill="1" applyBorder="1" applyAlignment="1"/>
    <xf numFmtId="0" fontId="9" fillId="0" borderId="0" xfId="0" applyFont="1" applyFill="1" applyBorder="1" applyAlignment="1">
      <alignment vertical="top" wrapText="1"/>
    </xf>
  </cellXfs>
  <cellStyles count="2">
    <cellStyle name="Normal" xfId="0" builtinId="0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652639</xdr:colOff>
      <xdr:row>0</xdr:row>
      <xdr:rowOff>0</xdr:rowOff>
    </xdr:from>
    <xdr:to>
      <xdr:col>8</xdr:col>
      <xdr:colOff>132292</xdr:colOff>
      <xdr:row>25</xdr:row>
      <xdr:rowOff>88194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2FCAF77-3C0A-D2E7-6B00-EC93CF252513}"/>
            </a:ext>
          </a:extLst>
        </xdr:cNvPr>
        <xdr:cNvSpPr txBox="1"/>
      </xdr:nvSpPr>
      <xdr:spPr>
        <a:xfrm>
          <a:off x="652639" y="0"/>
          <a:ext cx="6111875" cy="5159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US/VA History Class Grade Calculator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calculator will help students calculate their grades in DE US/VA History (HIS 121/122). The grading policies of this class are: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pPr lvl="0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Quarter grades are 30% formative, 70% summative</a:t>
          </a:r>
        </a:p>
        <a:p>
          <a:pPr lvl="0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Formative grades include:</a:t>
          </a:r>
        </a:p>
        <a:p>
          <a:pPr lvl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Quizzes, Outlines, Other Classwork</a:t>
          </a:r>
        </a:p>
        <a:p>
          <a:pPr lvl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PBLs</a:t>
          </a:r>
        </a:p>
        <a:p>
          <a:pPr lvl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PBAs</a:t>
          </a:r>
        </a:p>
        <a:p>
          <a:pPr lvl="0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Summative Grades Include:</a:t>
          </a:r>
        </a:p>
        <a:p>
          <a:pPr lvl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Research Papers</a:t>
          </a:r>
        </a:p>
        <a:p>
          <a:pPr lvl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Marking Period Exams</a:t>
          </a:r>
        </a:p>
        <a:p>
          <a:pPr lvl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These will all be scored on a 100 point scale weighted using a points system</a:t>
          </a:r>
        </a:p>
        <a:p>
          <a:pPr lvl="0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Final exam is worth 20% of the grade</a:t>
          </a:r>
        </a:p>
        <a:p>
          <a:pPr lvl="0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APS, we follow the APS grading PIP, which states that the final grade for the year is whichever is better from two calculation methods:</a:t>
          </a:r>
        </a:p>
        <a:p>
          <a:pPr lvl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numerical weighted average</a:t>
          </a:r>
        </a:p>
        <a:p>
          <a:pPr lvl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weighted calculation based on quality points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Use This Workbook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There is one sheet per quarter (named “Q1” etc). Each sheet has two tables: formative and summative. Insert grades in each sheet. For summative, include assignment weights. Quarter grades are calculated at the top of each sheet.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Semester and final grades are calculated in the “Summary” sheet. Exam grades should be entered directly into that sheet.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01A32-FD27-734A-BD7F-D5E74209D2E6}">
  <dimension ref="A1"/>
  <sheetViews>
    <sheetView zoomScale="144" zoomScaleNormal="144" workbookViewId="0">
      <selection activeCell="A7" sqref="A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4E6A7-C50B-FD42-B882-0C32A5800AAE}">
  <sheetPr>
    <outlinePr summaryBelow="0"/>
  </sheetPr>
  <dimension ref="B1:G17"/>
  <sheetViews>
    <sheetView showGridLines="0" workbookViewId="0">
      <selection activeCell="E22" sqref="E22"/>
    </sheetView>
  </sheetViews>
  <sheetFormatPr baseColWidth="10" defaultRowHeight="16" outlineLevelRow="1" outlineLevelCol="1" x14ac:dyDescent="0.2"/>
  <cols>
    <col min="3" max="3" width="14.5" customWidth="1"/>
    <col min="4" max="7" width="19.83203125" bestFit="1" customWidth="1" outlineLevel="1"/>
  </cols>
  <sheetData>
    <row r="1" spans="2:7" ht="17" thickBot="1" x14ac:dyDescent="0.25"/>
    <row r="2" spans="2:7" ht="19" x14ac:dyDescent="0.25">
      <c r="B2" s="36" t="s">
        <v>66</v>
      </c>
      <c r="C2" s="36"/>
      <c r="D2" s="41"/>
      <c r="E2" s="41"/>
      <c r="F2" s="41"/>
      <c r="G2" s="41"/>
    </row>
    <row r="3" spans="2:7" ht="19" collapsed="1" x14ac:dyDescent="0.25">
      <c r="B3" s="35"/>
      <c r="C3" s="35"/>
      <c r="D3" s="42" t="s">
        <v>68</v>
      </c>
      <c r="E3" s="42" t="s">
        <v>61</v>
      </c>
      <c r="F3" s="42" t="s">
        <v>63</v>
      </c>
      <c r="G3" s="42" t="s">
        <v>64</v>
      </c>
    </row>
    <row r="4" spans="2:7" ht="48" hidden="1" outlineLevel="1" x14ac:dyDescent="0.2">
      <c r="B4" s="38"/>
      <c r="C4" s="38"/>
      <c r="D4" s="32"/>
      <c r="E4" s="44" t="s">
        <v>62</v>
      </c>
      <c r="F4" s="44" t="s">
        <v>62</v>
      </c>
      <c r="G4" s="44" t="s">
        <v>65</v>
      </c>
    </row>
    <row r="5" spans="2:7" x14ac:dyDescent="0.2">
      <c r="B5" s="39" t="s">
        <v>67</v>
      </c>
      <c r="C5" s="39"/>
      <c r="D5" s="37"/>
      <c r="E5" s="37"/>
      <c r="F5" s="37"/>
      <c r="G5" s="37"/>
    </row>
    <row r="6" spans="2:7" outlineLevel="1" x14ac:dyDescent="0.2">
      <c r="B6" s="38"/>
      <c r="C6" s="38" t="s">
        <v>16</v>
      </c>
      <c r="D6" s="33">
        <v>88</v>
      </c>
      <c r="E6" s="43">
        <v>69.8857142857143</v>
      </c>
      <c r="F6" s="43">
        <v>88</v>
      </c>
      <c r="G6" s="43">
        <v>88</v>
      </c>
    </row>
    <row r="7" spans="2:7" outlineLevel="1" x14ac:dyDescent="0.2">
      <c r="B7" s="38"/>
      <c r="C7" s="38" t="s">
        <v>17</v>
      </c>
      <c r="D7" s="33">
        <v>90</v>
      </c>
      <c r="E7" s="43">
        <v>92.2</v>
      </c>
      <c r="F7" s="43">
        <v>90</v>
      </c>
      <c r="G7" s="43">
        <v>90</v>
      </c>
    </row>
    <row r="8" spans="2:7" outlineLevel="1" x14ac:dyDescent="0.2">
      <c r="B8" s="38"/>
      <c r="C8" s="38" t="s">
        <v>18</v>
      </c>
      <c r="D8" s="33">
        <v>91</v>
      </c>
      <c r="E8" s="43">
        <v>81.28</v>
      </c>
      <c r="F8" s="43">
        <v>91</v>
      </c>
      <c r="G8" s="43">
        <v>91</v>
      </c>
    </row>
    <row r="9" spans="2:7" outlineLevel="1" x14ac:dyDescent="0.2">
      <c r="B9" s="38"/>
      <c r="C9" s="38" t="s">
        <v>19</v>
      </c>
      <c r="D9" s="33">
        <v>90</v>
      </c>
      <c r="E9" s="43">
        <v>93</v>
      </c>
      <c r="F9" s="43">
        <v>90</v>
      </c>
      <c r="G9" s="43">
        <v>90</v>
      </c>
    </row>
    <row r="10" spans="2:7" outlineLevel="1" x14ac:dyDescent="0.2">
      <c r="B10" s="38"/>
      <c r="C10" s="38" t="s">
        <v>46</v>
      </c>
      <c r="D10" s="33">
        <v>100</v>
      </c>
      <c r="E10" s="43">
        <v>99</v>
      </c>
      <c r="F10" s="43">
        <v>20</v>
      </c>
      <c r="G10" s="43">
        <v>100</v>
      </c>
    </row>
    <row r="11" spans="2:7" x14ac:dyDescent="0.2">
      <c r="B11" s="39" t="s">
        <v>69</v>
      </c>
      <c r="C11" s="39"/>
      <c r="D11" s="37"/>
      <c r="E11" s="37"/>
      <c r="F11" s="37"/>
      <c r="G11" s="37"/>
    </row>
    <row r="12" spans="2:7" outlineLevel="1" x14ac:dyDescent="0.2">
      <c r="B12" s="38"/>
      <c r="C12" s="38" t="s">
        <v>73</v>
      </c>
      <c r="D12" s="33">
        <v>91.8</v>
      </c>
      <c r="E12" s="33">
        <v>87.073142857142898</v>
      </c>
      <c r="F12" s="33">
        <v>75.8</v>
      </c>
      <c r="G12" s="33">
        <v>91.8</v>
      </c>
    </row>
    <row r="13" spans="2:7" outlineLevel="1" x14ac:dyDescent="0.2">
      <c r="B13" s="38"/>
      <c r="C13" s="38" t="s">
        <v>74</v>
      </c>
      <c r="D13" s="32">
        <v>3.9</v>
      </c>
      <c r="E13" s="32">
        <v>3.4</v>
      </c>
      <c r="F13" s="32">
        <v>3.1</v>
      </c>
      <c r="G13" s="32">
        <v>3.9</v>
      </c>
    </row>
    <row r="14" spans="2:7" ht="17" outlineLevel="1" thickBot="1" x14ac:dyDescent="0.25">
      <c r="B14" s="40"/>
      <c r="C14" s="40" t="s">
        <v>47</v>
      </c>
      <c r="D14" s="34" t="s">
        <v>2</v>
      </c>
      <c r="E14" s="34" t="s">
        <v>4</v>
      </c>
      <c r="F14" s="34" t="s">
        <v>3</v>
      </c>
      <c r="G14" s="34" t="s">
        <v>2</v>
      </c>
    </row>
    <row r="15" spans="2:7" x14ac:dyDescent="0.2">
      <c r="B15" t="s">
        <v>70</v>
      </c>
    </row>
    <row r="16" spans="2:7" x14ac:dyDescent="0.2">
      <c r="B16" t="s">
        <v>71</v>
      </c>
    </row>
    <row r="17" spans="2:2" x14ac:dyDescent="0.2">
      <c r="B17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D04FE-BA54-0B46-93F1-1FC35E4126B2}">
  <dimension ref="B2:H10"/>
  <sheetViews>
    <sheetView tabSelected="1" zoomScale="200" zoomScaleNormal="200" workbookViewId="0">
      <selection activeCell="C13" sqref="C13"/>
    </sheetView>
  </sheetViews>
  <sheetFormatPr baseColWidth="10" defaultRowHeight="16" x14ac:dyDescent="0.2"/>
  <cols>
    <col min="2" max="2" width="17.1640625" customWidth="1"/>
    <col min="3" max="3" width="13.6640625" bestFit="1" customWidth="1"/>
    <col min="5" max="5" width="11.83203125" customWidth="1"/>
    <col min="7" max="7" width="17.83203125" customWidth="1"/>
  </cols>
  <sheetData>
    <row r="2" spans="2:8" x14ac:dyDescent="0.2">
      <c r="B2" s="23" t="s">
        <v>45</v>
      </c>
      <c r="C2" s="24" t="s">
        <v>15</v>
      </c>
      <c r="D2" s="23" t="s">
        <v>1</v>
      </c>
      <c r="E2" s="24" t="s">
        <v>50</v>
      </c>
      <c r="G2" s="26" t="s">
        <v>53</v>
      </c>
      <c r="H2" s="21"/>
    </row>
    <row r="3" spans="2:8" x14ac:dyDescent="0.2">
      <c r="B3" s="22" t="s">
        <v>16</v>
      </c>
      <c r="C3" s="28">
        <v>69.8857142857143</v>
      </c>
      <c r="D3" s="2" t="str">
        <f>VLOOKUP(C3,grade_table!B$3:D$10,3,1)</f>
        <v>C</v>
      </c>
      <c r="E3" s="3">
        <f>VLOOKUP(D3,qp_table!B$3:C$10,2,0)</f>
        <v>2</v>
      </c>
      <c r="G3" s="2" t="s">
        <v>54</v>
      </c>
      <c r="H3" s="19">
        <v>0.2</v>
      </c>
    </row>
    <row r="4" spans="2:8" x14ac:dyDescent="0.2">
      <c r="B4" s="22" t="s">
        <v>17</v>
      </c>
      <c r="C4" s="28">
        <v>92.2</v>
      </c>
      <c r="D4" s="2" t="str">
        <f>VLOOKUP(C4,grade_table!B$3:D$10,3,1)</f>
        <v>A</v>
      </c>
      <c r="E4" s="3">
        <f>VLOOKUP(D4,qp_table!B$3:C$10,2,0)</f>
        <v>4</v>
      </c>
      <c r="G4" s="4" t="s">
        <v>52</v>
      </c>
      <c r="H4" s="27">
        <v>0.2</v>
      </c>
    </row>
    <row r="5" spans="2:8" x14ac:dyDescent="0.2">
      <c r="B5" s="22" t="s">
        <v>18</v>
      </c>
      <c r="C5" s="28">
        <v>81.28</v>
      </c>
      <c r="D5" s="2" t="str">
        <f>VLOOKUP(C5,grade_table!B$3:D$10,3,1)</f>
        <v>B</v>
      </c>
      <c r="E5" s="3">
        <f>VLOOKUP(D5,qp_table!B$3:C$10,2,0)</f>
        <v>3</v>
      </c>
    </row>
    <row r="6" spans="2:8" x14ac:dyDescent="0.2">
      <c r="B6" s="22" t="s">
        <v>19</v>
      </c>
      <c r="C6" s="29">
        <v>93</v>
      </c>
      <c r="D6" s="4" t="str">
        <f>VLOOKUP(C6,grade_table!B$3:D$10,3,1)</f>
        <v>A</v>
      </c>
      <c r="E6" s="5">
        <f>VLOOKUP(D6,qp_table!B$3:C$10,2,0)</f>
        <v>4</v>
      </c>
    </row>
    <row r="7" spans="2:8" x14ac:dyDescent="0.2">
      <c r="B7" s="6" t="s">
        <v>46</v>
      </c>
      <c r="C7" s="30">
        <v>99</v>
      </c>
      <c r="D7" s="4" t="str">
        <f>VLOOKUP(C7,grade_table!B$3:D$10,3,1)</f>
        <v>A</v>
      </c>
      <c r="E7" s="5">
        <f>VLOOKUP(D7,qp_table!B$3:C$10,2,0)</f>
        <v>4</v>
      </c>
    </row>
    <row r="8" spans="2:8" x14ac:dyDescent="0.2">
      <c r="B8" s="10" t="s">
        <v>48</v>
      </c>
      <c r="C8" s="31">
        <f>C3*H3 +C4*H3 +C5*H3 + C6*H3 + C7*H4</f>
        <v>87.073142857142855</v>
      </c>
      <c r="D8" s="4" t="str">
        <f>VLOOKUP(C8,grade_table!B$3:D$10,3,1)</f>
        <v>B+</v>
      </c>
      <c r="E8" s="5">
        <f>VLOOKUP(D8,qp_table!B$3:C$10,2,FALSE)</f>
        <v>3.5</v>
      </c>
    </row>
    <row r="9" spans="2:8" x14ac:dyDescent="0.2">
      <c r="B9" s="10" t="s">
        <v>49</v>
      </c>
      <c r="C9" s="5">
        <f>E3*H3 +E4*H3 +E5*H3 + E6*H3 + E7*H4</f>
        <v>3.4000000000000004</v>
      </c>
      <c r="D9" s="4" t="str">
        <f>VLOOKUP(C9,qp_grade_table!B$3:C$10,2,1)</f>
        <v>B+</v>
      </c>
      <c r="E9" s="5">
        <f>VLOOKUP(D9,qp_table!B$3:C$10,2,FALSE)</f>
        <v>3.5</v>
      </c>
    </row>
    <row r="10" spans="2:8" x14ac:dyDescent="0.2">
      <c r="B10" s="25" t="s">
        <v>51</v>
      </c>
      <c r="C10" s="20" t="str">
        <f>IF((E8&gt;E9),D8,D9)</f>
        <v>B+</v>
      </c>
    </row>
  </sheetData>
  <scenarios current="0" show="0" sqref="C8:C10">
    <scenario name="&quot;currently&quot; (kinda real q1)" locked="1" count="5" user="Gurara, Joshua" comment="Created by Gurara, Joshua on 10/1/2026_x000a_Modified by Gurara, Joshua on 10/1/2026">
      <inputCells r="C3" val="69.8857142857143"/>
      <inputCells r="C4" val="92.2"/>
      <inputCells r="C5" val="81.28"/>
      <inputCells r="C6" val="93" numFmtId="178"/>
      <inputCells r="C7" val="99" numFmtId="178"/>
    </scenario>
    <scenario name="good_until_exam" locked="1" count="5" user="Gurara, Joshua" comment="Created by Gurara, Joshua on 10/1/2026_x000a_Modified by Gurara, Joshua on 10/1/2026">
      <inputCells r="C3" val="88"/>
      <inputCells r="C4" val="90"/>
      <inputCells r="C5" val="91"/>
      <inputCells r="C6" val="90" numFmtId="178"/>
      <inputCells r="C7" val="20" numFmtId="178"/>
    </scenario>
    <scenario name="do_good" locked="1" count="5" user="Gurara, Joshua" comment="Created by Gurara, Joshua on 10/1/2026">
      <inputCells r="C3" val="88" numFmtId="178"/>
      <inputCells r="C4" val="90" numFmtId="178"/>
      <inputCells r="C5" val="91" numFmtId="178"/>
      <inputCells r="C6" val="90" numFmtId="178"/>
      <inputCells r="C7" val="100" numFmtId="178"/>
    </scenario>
  </scenario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DE6DA-73D9-4E4B-BE46-1FB3E1E33CF3}">
  <dimension ref="A2:M14"/>
  <sheetViews>
    <sheetView workbookViewId="0">
      <selection activeCell="C5" sqref="C5"/>
    </sheetView>
  </sheetViews>
  <sheetFormatPr baseColWidth="10" defaultRowHeight="16" x14ac:dyDescent="0.2"/>
  <cols>
    <col min="1" max="1" width="8.33203125" customWidth="1"/>
    <col min="2" max="2" width="27.1640625" customWidth="1"/>
    <col min="3" max="5" width="11.83203125" customWidth="1"/>
  </cols>
  <sheetData>
    <row r="2" spans="1:13" x14ac:dyDescent="0.2">
      <c r="B2" s="16" t="s">
        <v>22</v>
      </c>
      <c r="G2" s="16" t="s">
        <v>23</v>
      </c>
      <c r="L2" t="s">
        <v>24</v>
      </c>
    </row>
    <row r="3" spans="1:13" x14ac:dyDescent="0.2">
      <c r="B3" s="17" t="s">
        <v>25</v>
      </c>
      <c r="C3" s="17" t="s">
        <v>26</v>
      </c>
      <c r="D3" s="17" t="s">
        <v>27</v>
      </c>
      <c r="E3" s="17" t="s">
        <v>28</v>
      </c>
      <c r="G3" s="17" t="s">
        <v>25</v>
      </c>
      <c r="H3" s="17" t="s">
        <v>26</v>
      </c>
      <c r="I3" s="17" t="s">
        <v>27</v>
      </c>
      <c r="J3" s="17" t="s">
        <v>28</v>
      </c>
      <c r="L3" s="17" t="s">
        <v>29</v>
      </c>
      <c r="M3" s="18">
        <f>SUM(E:E)/SUM(D:D)</f>
        <v>0.81285714285714283</v>
      </c>
    </row>
    <row r="4" spans="1:13" x14ac:dyDescent="0.2">
      <c r="B4" t="s">
        <v>33</v>
      </c>
      <c r="C4">
        <v>80</v>
      </c>
      <c r="D4">
        <v>1</v>
      </c>
      <c r="E4">
        <f>C4/100*D4</f>
        <v>0.8</v>
      </c>
      <c r="G4" t="s">
        <v>32</v>
      </c>
      <c r="H4">
        <v>65</v>
      </c>
      <c r="I4">
        <v>100</v>
      </c>
      <c r="J4">
        <f>H4/100*I4</f>
        <v>65</v>
      </c>
      <c r="L4" s="17" t="s">
        <v>30</v>
      </c>
      <c r="M4" s="18">
        <f>SUM(J4:J7)/SUM(I4:I7)</f>
        <v>0.65</v>
      </c>
    </row>
    <row r="5" spans="1:13" x14ac:dyDescent="0.2">
      <c r="B5" t="s">
        <v>34</v>
      </c>
      <c r="C5">
        <v>80</v>
      </c>
      <c r="D5">
        <v>1</v>
      </c>
      <c r="E5">
        <f t="shared" ref="E5:E12" si="0">C5/100*D5</f>
        <v>0.8</v>
      </c>
      <c r="G5" t="s">
        <v>41</v>
      </c>
    </row>
    <row r="6" spans="1:13" x14ac:dyDescent="0.2">
      <c r="B6" t="s">
        <v>35</v>
      </c>
      <c r="C6">
        <v>89</v>
      </c>
      <c r="D6">
        <v>1</v>
      </c>
      <c r="E6">
        <f t="shared" si="0"/>
        <v>0.89</v>
      </c>
      <c r="G6" t="s">
        <v>43</v>
      </c>
      <c r="L6" t="s">
        <v>31</v>
      </c>
      <c r="M6" s="18">
        <f>0.7*M4+0.3*M3</f>
        <v>0.69885714285714284</v>
      </c>
    </row>
    <row r="7" spans="1:13" x14ac:dyDescent="0.2">
      <c r="B7" t="s">
        <v>36</v>
      </c>
      <c r="C7">
        <v>80</v>
      </c>
      <c r="D7">
        <v>1</v>
      </c>
      <c r="E7">
        <f t="shared" si="0"/>
        <v>0.8</v>
      </c>
    </row>
    <row r="8" spans="1:13" x14ac:dyDescent="0.2">
      <c r="B8" t="s">
        <v>37</v>
      </c>
      <c r="C8">
        <v>80</v>
      </c>
      <c r="D8">
        <v>1</v>
      </c>
      <c r="E8">
        <f t="shared" si="0"/>
        <v>0.8</v>
      </c>
    </row>
    <row r="9" spans="1:13" x14ac:dyDescent="0.2">
      <c r="B9" t="s">
        <v>38</v>
      </c>
      <c r="C9">
        <v>80</v>
      </c>
      <c r="D9">
        <v>1</v>
      </c>
      <c r="E9">
        <f t="shared" si="0"/>
        <v>0.8</v>
      </c>
    </row>
    <row r="10" spans="1:13" x14ac:dyDescent="0.2">
      <c r="B10" t="s">
        <v>39</v>
      </c>
      <c r="E10">
        <f t="shared" si="0"/>
        <v>0</v>
      </c>
    </row>
    <row r="11" spans="1:13" x14ac:dyDescent="0.2">
      <c r="B11" t="s">
        <v>40</v>
      </c>
      <c r="C11">
        <v>80</v>
      </c>
      <c r="D11">
        <v>1</v>
      </c>
      <c r="E11">
        <f t="shared" si="0"/>
        <v>0.8</v>
      </c>
    </row>
    <row r="12" spans="1:13" x14ac:dyDescent="0.2">
      <c r="B12" t="s">
        <v>42</v>
      </c>
      <c r="E12">
        <f t="shared" si="0"/>
        <v>0</v>
      </c>
    </row>
    <row r="13" spans="1:13" x14ac:dyDescent="0.2">
      <c r="C13" t="s">
        <v>59</v>
      </c>
    </row>
    <row r="14" spans="1:13" x14ac:dyDescent="0.2">
      <c r="A1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4BBED-6D28-E94C-B255-1FCA7836E83D}">
  <dimension ref="B2:M6"/>
  <sheetViews>
    <sheetView workbookViewId="0">
      <selection activeCell="C6" sqref="C6"/>
    </sheetView>
  </sheetViews>
  <sheetFormatPr baseColWidth="10" defaultRowHeight="16" x14ac:dyDescent="0.2"/>
  <cols>
    <col min="1" max="1" width="8.33203125" customWidth="1"/>
    <col min="2" max="2" width="27.1640625" customWidth="1"/>
    <col min="3" max="5" width="11.83203125" customWidth="1"/>
  </cols>
  <sheetData>
    <row r="2" spans="2:13" x14ac:dyDescent="0.2">
      <c r="B2" s="16" t="s">
        <v>22</v>
      </c>
      <c r="G2" s="16" t="s">
        <v>23</v>
      </c>
      <c r="L2" t="s">
        <v>24</v>
      </c>
    </row>
    <row r="3" spans="2:13" x14ac:dyDescent="0.2">
      <c r="B3" s="17" t="s">
        <v>25</v>
      </c>
      <c r="C3" s="17" t="s">
        <v>26</v>
      </c>
      <c r="D3" s="17" t="s">
        <v>27</v>
      </c>
      <c r="E3" s="17" t="s">
        <v>28</v>
      </c>
      <c r="G3" s="17" t="s">
        <v>25</v>
      </c>
      <c r="H3" s="17" t="s">
        <v>26</v>
      </c>
      <c r="I3" s="17" t="s">
        <v>27</v>
      </c>
      <c r="J3" s="17" t="s">
        <v>28</v>
      </c>
      <c r="L3" s="17" t="s">
        <v>29</v>
      </c>
      <c r="M3" s="18">
        <f>SUM(E:E)/SUM(D:D)</f>
        <v>0.74</v>
      </c>
    </row>
    <row r="4" spans="2:13" x14ac:dyDescent="0.2">
      <c r="B4" t="s">
        <v>57</v>
      </c>
      <c r="C4">
        <v>100</v>
      </c>
      <c r="D4">
        <v>1</v>
      </c>
      <c r="E4">
        <f>C4/100*D4</f>
        <v>1</v>
      </c>
      <c r="G4" t="s">
        <v>56</v>
      </c>
      <c r="H4">
        <v>100</v>
      </c>
      <c r="I4">
        <v>100</v>
      </c>
      <c r="J4">
        <f>H4/100*I4</f>
        <v>100</v>
      </c>
      <c r="L4" s="17" t="s">
        <v>30</v>
      </c>
      <c r="M4" s="18">
        <f>SUM(J4:J7)/SUM(I4:I7)</f>
        <v>1</v>
      </c>
    </row>
    <row r="5" spans="2:13" x14ac:dyDescent="0.2">
      <c r="B5" t="s">
        <v>58</v>
      </c>
      <c r="C5">
        <v>48</v>
      </c>
      <c r="D5">
        <v>1</v>
      </c>
      <c r="E5">
        <f t="shared" ref="E5:E9" si="0">C5/100*D5</f>
        <v>0.48</v>
      </c>
      <c r="G5" t="s">
        <v>43</v>
      </c>
    </row>
    <row r="6" spans="2:13" x14ac:dyDescent="0.2">
      <c r="L6" t="s">
        <v>31</v>
      </c>
      <c r="M6" s="18">
        <f>0.7*M4+0.3*M3</f>
        <v>0.92199999999999993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1E6D4-4094-664D-ADE4-1DAB689F56BB}">
  <dimension ref="B2:M6"/>
  <sheetViews>
    <sheetView workbookViewId="0">
      <selection activeCell="D6" sqref="D6"/>
    </sheetView>
  </sheetViews>
  <sheetFormatPr baseColWidth="10" defaultRowHeight="16" x14ac:dyDescent="0.2"/>
  <cols>
    <col min="1" max="1" width="8.33203125" customWidth="1"/>
    <col min="2" max="2" width="27.1640625" customWidth="1"/>
    <col min="3" max="5" width="11.83203125" customWidth="1"/>
  </cols>
  <sheetData>
    <row r="2" spans="2:13" x14ac:dyDescent="0.2">
      <c r="B2" s="16" t="s">
        <v>22</v>
      </c>
      <c r="G2" s="16" t="s">
        <v>23</v>
      </c>
      <c r="L2" t="s">
        <v>24</v>
      </c>
    </row>
    <row r="3" spans="2:13" x14ac:dyDescent="0.2">
      <c r="B3" s="17" t="s">
        <v>25</v>
      </c>
      <c r="C3" s="17" t="s">
        <v>26</v>
      </c>
      <c r="D3" s="17" t="s">
        <v>27</v>
      </c>
      <c r="E3" s="17" t="s">
        <v>28</v>
      </c>
      <c r="G3" s="17" t="s">
        <v>25</v>
      </c>
      <c r="H3" s="17" t="s">
        <v>26</v>
      </c>
      <c r="I3" s="17" t="s">
        <v>27</v>
      </c>
      <c r="J3" s="17" t="s">
        <v>28</v>
      </c>
      <c r="L3" s="17" t="s">
        <v>29</v>
      </c>
      <c r="M3" s="18">
        <f>SUM(E:E)/SUM(D:D)</f>
        <v>0.376</v>
      </c>
    </row>
    <row r="4" spans="2:13" x14ac:dyDescent="0.2">
      <c r="B4" t="s">
        <v>57</v>
      </c>
      <c r="C4">
        <v>100</v>
      </c>
      <c r="D4">
        <v>1</v>
      </c>
      <c r="E4">
        <f>C4/100*D4</f>
        <v>1</v>
      </c>
      <c r="G4" t="s">
        <v>56</v>
      </c>
      <c r="H4">
        <v>100</v>
      </c>
      <c r="I4">
        <v>100</v>
      </c>
      <c r="J4">
        <f>H4/100*I4</f>
        <v>100</v>
      </c>
      <c r="L4" s="17" t="s">
        <v>30</v>
      </c>
      <c r="M4" s="18">
        <f>SUM(J4:J7)/SUM(I4:I7)</f>
        <v>1</v>
      </c>
    </row>
    <row r="5" spans="2:13" x14ac:dyDescent="0.2">
      <c r="B5" t="s">
        <v>58</v>
      </c>
      <c r="C5">
        <v>88</v>
      </c>
      <c r="D5">
        <v>1</v>
      </c>
      <c r="E5">
        <f t="shared" ref="E5" si="0">C5/100*D5</f>
        <v>0.88</v>
      </c>
      <c r="G5" t="s">
        <v>43</v>
      </c>
    </row>
    <row r="6" spans="2:13" x14ac:dyDescent="0.2">
      <c r="B6" t="s">
        <v>60</v>
      </c>
      <c r="C6">
        <v>33</v>
      </c>
      <c r="D6">
        <v>3</v>
      </c>
      <c r="L6" t="s">
        <v>31</v>
      </c>
      <c r="M6" s="18">
        <f>0.7*M4+0.3*M3</f>
        <v>0.81279999999999997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3C2D5-AB73-F744-8784-3E7B73C4CAEC}">
  <dimension ref="B2:G10"/>
  <sheetViews>
    <sheetView zoomScale="228" zoomScaleNormal="228" workbookViewId="0">
      <selection activeCell="C10" sqref="C10"/>
    </sheetView>
  </sheetViews>
  <sheetFormatPr baseColWidth="10" defaultRowHeight="16" x14ac:dyDescent="0.2"/>
  <sheetData>
    <row r="2" spans="2:7" x14ac:dyDescent="0.2">
      <c r="B2" s="6" t="s">
        <v>0</v>
      </c>
      <c r="C2" s="7" t="s">
        <v>10</v>
      </c>
      <c r="D2" s="8" t="s">
        <v>1</v>
      </c>
    </row>
    <row r="3" spans="2:7" x14ac:dyDescent="0.2">
      <c r="B3" s="2">
        <v>0</v>
      </c>
      <c r="C3">
        <v>59.5</v>
      </c>
      <c r="D3" s="3" t="s">
        <v>8</v>
      </c>
    </row>
    <row r="4" spans="2:7" x14ac:dyDescent="0.2">
      <c r="B4" s="2">
        <v>59.5</v>
      </c>
      <c r="C4">
        <v>66.5</v>
      </c>
      <c r="D4" s="3" t="s">
        <v>9</v>
      </c>
      <c r="F4" s="6" t="s">
        <v>11</v>
      </c>
      <c r="G4" s="8" t="s">
        <v>1</v>
      </c>
    </row>
    <row r="5" spans="2:7" x14ac:dyDescent="0.2">
      <c r="B5" s="2">
        <v>66.5</v>
      </c>
      <c r="C5">
        <v>69.5</v>
      </c>
      <c r="D5" s="3" t="s">
        <v>7</v>
      </c>
      <c r="F5" s="4">
        <v>100</v>
      </c>
      <c r="G5" s="5" t="str">
        <f>VLOOKUP(F5,B3:D10,3,1)</f>
        <v>A</v>
      </c>
    </row>
    <row r="6" spans="2:7" x14ac:dyDescent="0.2">
      <c r="B6" s="2">
        <v>69.5</v>
      </c>
      <c r="C6">
        <v>76.5</v>
      </c>
      <c r="D6" s="3" t="s">
        <v>6</v>
      </c>
    </row>
    <row r="7" spans="2:7" x14ac:dyDescent="0.2">
      <c r="B7" s="2">
        <v>76.5</v>
      </c>
      <c r="C7">
        <v>79.5</v>
      </c>
      <c r="D7" s="3" t="s">
        <v>5</v>
      </c>
    </row>
    <row r="8" spans="2:7" x14ac:dyDescent="0.2">
      <c r="B8" s="2">
        <v>79.5</v>
      </c>
      <c r="C8">
        <v>86.5</v>
      </c>
      <c r="D8" s="3" t="s">
        <v>3</v>
      </c>
    </row>
    <row r="9" spans="2:7" x14ac:dyDescent="0.2">
      <c r="B9" s="2">
        <v>86.5</v>
      </c>
      <c r="C9">
        <v>89.5</v>
      </c>
      <c r="D9" s="3" t="s">
        <v>4</v>
      </c>
    </row>
    <row r="10" spans="2:7" x14ac:dyDescent="0.2">
      <c r="B10" s="4">
        <v>89.5</v>
      </c>
      <c r="C10" s="1">
        <v>100</v>
      </c>
      <c r="D10" s="5" t="s">
        <v>2</v>
      </c>
    </row>
  </sheetData>
  <sortState xmlns:xlrd2="http://schemas.microsoft.com/office/spreadsheetml/2017/richdata2" ref="B3:D10">
    <sortCondition ref="B3:B10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61088-CDA9-0B4F-B900-277E54404AC1}">
  <dimension ref="B2:F10"/>
  <sheetViews>
    <sheetView zoomScale="121" zoomScaleNormal="121" workbookViewId="0">
      <selection activeCell="E3" sqref="E3"/>
    </sheetView>
  </sheetViews>
  <sheetFormatPr baseColWidth="10" defaultRowHeight="16" x14ac:dyDescent="0.2"/>
  <sheetData>
    <row r="2" spans="2:6" x14ac:dyDescent="0.2">
      <c r="B2" s="6" t="s">
        <v>12</v>
      </c>
      <c r="C2" s="8" t="s">
        <v>13</v>
      </c>
      <c r="D2" s="8" t="s">
        <v>14</v>
      </c>
      <c r="E2" s="6" t="s">
        <v>1</v>
      </c>
      <c r="F2" s="8" t="s">
        <v>13</v>
      </c>
    </row>
    <row r="3" spans="2:6" x14ac:dyDescent="0.2">
      <c r="B3" s="2" t="s">
        <v>2</v>
      </c>
      <c r="C3" s="3">
        <v>4</v>
      </c>
      <c r="D3" s="3"/>
      <c r="E3" s="4" t="s">
        <v>9</v>
      </c>
      <c r="F3" s="5">
        <f>VLOOKUP(E3,B3:C10,2,0)</f>
        <v>1</v>
      </c>
    </row>
    <row r="4" spans="2:6" x14ac:dyDescent="0.2">
      <c r="B4" s="2" t="s">
        <v>4</v>
      </c>
      <c r="C4" s="3">
        <v>3.5</v>
      </c>
      <c r="D4" s="3"/>
    </row>
    <row r="5" spans="2:6" x14ac:dyDescent="0.2">
      <c r="B5" s="2" t="s">
        <v>3</v>
      </c>
      <c r="C5" s="3">
        <v>3</v>
      </c>
      <c r="D5" s="3"/>
    </row>
    <row r="6" spans="2:6" x14ac:dyDescent="0.2">
      <c r="B6" s="2" t="s">
        <v>5</v>
      </c>
      <c r="C6" s="3">
        <v>2.5</v>
      </c>
      <c r="D6" s="3"/>
    </row>
    <row r="7" spans="2:6" x14ac:dyDescent="0.2">
      <c r="B7" s="2" t="s">
        <v>6</v>
      </c>
      <c r="C7" s="3">
        <v>2</v>
      </c>
      <c r="D7" s="3"/>
    </row>
    <row r="8" spans="2:6" x14ac:dyDescent="0.2">
      <c r="B8" s="2" t="s">
        <v>7</v>
      </c>
      <c r="C8" s="3">
        <v>1.5</v>
      </c>
      <c r="D8" s="3"/>
    </row>
    <row r="9" spans="2:6" x14ac:dyDescent="0.2">
      <c r="B9" s="2" t="s">
        <v>9</v>
      </c>
      <c r="C9" s="3">
        <v>1</v>
      </c>
      <c r="D9" s="3"/>
    </row>
    <row r="10" spans="2:6" x14ac:dyDescent="0.2">
      <c r="B10" s="4" t="s">
        <v>8</v>
      </c>
      <c r="C10" s="5">
        <v>0</v>
      </c>
      <c r="D10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DC966-E08E-4C48-B21F-22FF2BEB7955}">
  <dimension ref="A1:G11"/>
  <sheetViews>
    <sheetView zoomScale="188" zoomScaleNormal="188" workbookViewId="0">
      <selection activeCell="E11" sqref="E11"/>
    </sheetView>
  </sheetViews>
  <sheetFormatPr baseColWidth="10" defaultRowHeight="16" x14ac:dyDescent="0.2"/>
  <sheetData>
    <row r="1" spans="1:7" x14ac:dyDescent="0.2">
      <c r="A1" s="9"/>
      <c r="B1" s="9"/>
      <c r="C1" s="9"/>
      <c r="D1" s="9"/>
      <c r="E1" s="9"/>
      <c r="F1" s="9"/>
      <c r="G1" s="9"/>
    </row>
    <row r="2" spans="1:7" x14ac:dyDescent="0.2">
      <c r="A2" s="9"/>
      <c r="B2" s="10" t="s">
        <v>20</v>
      </c>
      <c r="C2" s="11" t="s">
        <v>21</v>
      </c>
      <c r="E2" s="9"/>
      <c r="F2" s="9"/>
      <c r="G2" s="9"/>
    </row>
    <row r="3" spans="1:7" x14ac:dyDescent="0.2">
      <c r="A3" s="9"/>
      <c r="B3" s="12">
        <v>0</v>
      </c>
      <c r="C3" s="13" t="s">
        <v>8</v>
      </c>
      <c r="E3" s="9"/>
      <c r="F3" s="9"/>
      <c r="G3" s="9"/>
    </row>
    <row r="4" spans="1:7" x14ac:dyDescent="0.2">
      <c r="A4" s="9"/>
      <c r="B4" s="12">
        <v>0.75</v>
      </c>
      <c r="C4" s="13" t="s">
        <v>9</v>
      </c>
      <c r="E4" s="9"/>
      <c r="F4" s="10" t="s">
        <v>13</v>
      </c>
      <c r="G4" s="11" t="s">
        <v>1</v>
      </c>
    </row>
    <row r="5" spans="1:7" x14ac:dyDescent="0.2">
      <c r="A5" s="9"/>
      <c r="B5" s="12">
        <v>1.25</v>
      </c>
      <c r="C5" s="13" t="s">
        <v>7</v>
      </c>
      <c r="E5" s="9"/>
      <c r="F5" s="14">
        <v>0.5</v>
      </c>
      <c r="G5" s="15" t="str">
        <f>VLOOKUP(F5,B3:C10,2,1)</f>
        <v>E</v>
      </c>
    </row>
    <row r="6" spans="1:7" x14ac:dyDescent="0.2">
      <c r="A6" s="9"/>
      <c r="B6" s="12">
        <v>1.75</v>
      </c>
      <c r="C6" s="13" t="s">
        <v>6</v>
      </c>
      <c r="E6" s="9"/>
      <c r="F6" s="9"/>
      <c r="G6" s="9"/>
    </row>
    <row r="7" spans="1:7" x14ac:dyDescent="0.2">
      <c r="A7" s="9"/>
      <c r="B7" s="12">
        <v>2.25</v>
      </c>
      <c r="C7" s="13" t="s">
        <v>5</v>
      </c>
      <c r="E7" s="9"/>
      <c r="F7" s="9"/>
      <c r="G7" s="9"/>
    </row>
    <row r="8" spans="1:7" x14ac:dyDescent="0.2">
      <c r="A8" s="9"/>
      <c r="B8" s="12">
        <v>2.75</v>
      </c>
      <c r="C8" s="13" t="s">
        <v>3</v>
      </c>
      <c r="E8" s="9"/>
      <c r="F8" s="9"/>
      <c r="G8" s="9"/>
    </row>
    <row r="9" spans="1:7" x14ac:dyDescent="0.2">
      <c r="A9" s="9"/>
      <c r="B9" s="12">
        <v>3.25</v>
      </c>
      <c r="C9" s="13" t="s">
        <v>4</v>
      </c>
      <c r="E9" s="9" t="s">
        <v>55</v>
      </c>
      <c r="F9" s="9"/>
      <c r="G9" s="9"/>
    </row>
    <row r="10" spans="1:7" x14ac:dyDescent="0.2">
      <c r="A10" s="9"/>
      <c r="B10" s="14">
        <v>3.75</v>
      </c>
      <c r="C10" s="15" t="s">
        <v>2</v>
      </c>
      <c r="E10">
        <f>_xlfn.XLOOKUP(Summary!D8,qp_table!B$3:B$10, qp_table!C$3:C$10)</f>
        <v>3.5</v>
      </c>
      <c r="F10" s="9"/>
      <c r="G10" s="9"/>
    </row>
    <row r="11" spans="1:7" x14ac:dyDescent="0.2">
      <c r="E11" cm="1">
        <f t="array" ref="E11:F11">_xlfn.XLOOKUP(Summary!D9,qp_grade_table!C$3:C$10, qp_grade_table!B$3:C$10)</f>
        <v>3.25</v>
      </c>
      <c r="F11" t="str">
        <v>B+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Explanation</vt:lpstr>
      <vt:lpstr>Scenario Summary</vt:lpstr>
      <vt:lpstr>Summary</vt:lpstr>
      <vt:lpstr>Q1</vt:lpstr>
      <vt:lpstr>Q2</vt:lpstr>
      <vt:lpstr>Q3</vt:lpstr>
      <vt:lpstr>grade_table</vt:lpstr>
      <vt:lpstr>qp_table</vt:lpstr>
      <vt:lpstr>qp_grade_table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Gurara, Joshua</dc:creator>
  <cp:lastModifiedBy>Gurara, Joshua</cp:lastModifiedBy>
  <dcterms:created xsi:type="dcterms:W3CDTF">2026-09-18T17:56:34Z</dcterms:created>
  <dcterms:modified xsi:type="dcterms:W3CDTF">2026-10-01T05:47:22Z</dcterms:modified>
</cp:coreProperties>
</file>